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575"/>
  </bookViews>
  <sheets>
    <sheet name="2018-2019决算收入" sheetId="34" r:id="rId1"/>
    <sheet name="2018-2019预决算支出" sheetId="32" r:id="rId2"/>
    <sheet name="财政拔款收支预算表" sheetId="36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D24" i="32" l="1"/>
  <c r="D32" i="32"/>
  <c r="D85" i="32"/>
  <c r="D72" i="32"/>
  <c r="D66" i="32"/>
  <c r="D63" i="32"/>
  <c r="D60" i="32"/>
  <c r="D55" i="32"/>
  <c r="D44" i="32"/>
  <c r="D40" i="32"/>
  <c r="D37" i="32"/>
  <c r="D19" i="32"/>
  <c r="C61" i="32"/>
  <c r="C87" i="32"/>
  <c r="C13" i="32"/>
  <c r="G13" i="36"/>
  <c r="F13" i="36"/>
  <c r="E14" i="36"/>
  <c r="E13" i="36"/>
  <c r="E12" i="36"/>
  <c r="E10" i="36"/>
  <c r="E9" i="36"/>
  <c r="E8" i="36"/>
  <c r="E7" i="36"/>
  <c r="E6" i="36"/>
  <c r="E4" i="36"/>
  <c r="E17" i="34"/>
  <c r="E18" i="34" s="1"/>
  <c r="E16" i="34"/>
  <c r="E15" i="34"/>
  <c r="E14" i="34"/>
  <c r="E13" i="34"/>
  <c r="E12" i="34"/>
  <c r="E10" i="34"/>
  <c r="E9" i="34"/>
  <c r="E8" i="34"/>
  <c r="E7" i="34"/>
  <c r="E6" i="34"/>
  <c r="E4" i="34"/>
  <c r="C84" i="32"/>
  <c r="C83" i="32"/>
  <c r="C82" i="32"/>
  <c r="C81" i="32"/>
  <c r="C80" i="32"/>
  <c r="C79" i="32"/>
  <c r="C78" i="32"/>
  <c r="C77" i="32"/>
  <c r="C76" i="32"/>
  <c r="C75" i="32"/>
  <c r="C17" i="32"/>
  <c r="C10" i="32"/>
  <c r="C4" i="32"/>
  <c r="C5" i="32"/>
  <c r="C6" i="32"/>
  <c r="C7" i="32"/>
  <c r="C9" i="32"/>
  <c r="C11" i="32"/>
  <c r="C12" i="32"/>
  <c r="C14" i="32"/>
  <c r="C15" i="32"/>
  <c r="C16" i="32"/>
  <c r="C18" i="32"/>
  <c r="C25" i="32"/>
  <c r="C26" i="32"/>
  <c r="C27" i="32"/>
  <c r="C28" i="32"/>
  <c r="C29" i="32"/>
  <c r="C30" i="32"/>
  <c r="C31" i="32"/>
  <c r="C33" i="32"/>
  <c r="C34" i="32"/>
  <c r="C35" i="32"/>
  <c r="C36" i="32"/>
  <c r="C38" i="32"/>
  <c r="C39" i="32"/>
  <c r="C41" i="32"/>
  <c r="C42" i="32"/>
  <c r="C43" i="32"/>
  <c r="C45" i="32"/>
  <c r="C47" i="32"/>
  <c r="C48" i="32"/>
  <c r="C49" i="32"/>
  <c r="C50" i="32"/>
  <c r="C51" i="32"/>
  <c r="C52" i="32"/>
  <c r="C53" i="32"/>
  <c r="C54" i="32"/>
  <c r="C56" i="32"/>
  <c r="C57" i="32"/>
  <c r="C58" i="32"/>
  <c r="C59" i="32"/>
  <c r="C62" i="32"/>
  <c r="C65" i="32"/>
  <c r="C67" i="32"/>
  <c r="C69" i="32"/>
  <c r="C70" i="32"/>
  <c r="C71" i="32"/>
  <c r="C73" i="32"/>
  <c r="C20" i="32"/>
  <c r="C21" i="32"/>
  <c r="C22" i="32"/>
  <c r="C23" i="32"/>
  <c r="C24" i="32" l="1"/>
  <c r="C64" i="32"/>
  <c r="F15" i="36" l="1"/>
  <c r="G15" i="36"/>
  <c r="E15" i="36"/>
  <c r="D88" i="32" l="1"/>
  <c r="C88" i="32"/>
  <c r="D74" i="32"/>
  <c r="C74" i="32"/>
  <c r="D68" i="32"/>
  <c r="C68" i="32"/>
  <c r="C60" i="32"/>
  <c r="D46" i="32"/>
  <c r="C46" i="32"/>
  <c r="C44" i="32"/>
  <c r="D8" i="32"/>
  <c r="D89" i="32" l="1"/>
  <c r="C19" i="32"/>
  <c r="C66" i="32"/>
  <c r="C85" i="32"/>
  <c r="C32" i="32"/>
  <c r="C40" i="32"/>
  <c r="C55" i="32"/>
  <c r="C63" i="32"/>
  <c r="C8" i="32"/>
  <c r="C37" i="32"/>
  <c r="C72" i="32"/>
  <c r="C89" i="32" l="1"/>
</calcChain>
</file>

<file path=xl/comments1.xml><?xml version="1.0" encoding="utf-8"?>
<comments xmlns="http://schemas.openxmlformats.org/spreadsheetml/2006/main">
  <authors>
    <author>杨莉婵</author>
  </authors>
  <commentList>
    <comment ref="C11" authorId="0">
      <text>
        <r>
          <rPr>
            <b/>
            <sz val="9"/>
            <color indexed="81"/>
            <rFont val="宋体"/>
            <family val="3"/>
            <charset val="134"/>
          </rPr>
          <t>实训中心+</t>
        </r>
        <r>
          <rPr>
            <sz val="9"/>
            <color indexed="81"/>
            <rFont val="宋体"/>
            <family val="3"/>
            <charset val="134"/>
          </rPr>
          <t xml:space="preserve">
机器人+</t>
        </r>
      </text>
    </comment>
  </commentList>
</comments>
</file>

<file path=xl/sharedStrings.xml><?xml version="1.0" encoding="utf-8"?>
<sst xmlns="http://schemas.openxmlformats.org/spreadsheetml/2006/main" count="154" uniqueCount="125">
  <si>
    <t>收入类</t>
    <phoneticPr fontId="12" type="noConversion"/>
  </si>
  <si>
    <t>序号</t>
    <phoneticPr fontId="12" type="noConversion"/>
  </si>
  <si>
    <t>一级项目</t>
    <phoneticPr fontId="12" type="noConversion"/>
  </si>
  <si>
    <t>二级项目</t>
    <phoneticPr fontId="12" type="noConversion"/>
  </si>
  <si>
    <t>财政补助收入</t>
    <phoneticPr fontId="12" type="noConversion"/>
  </si>
  <si>
    <t>教育事业收入</t>
    <phoneticPr fontId="12" type="noConversion"/>
  </si>
  <si>
    <t>学费</t>
    <phoneticPr fontId="12" type="noConversion"/>
  </si>
  <si>
    <t>住宿费</t>
    <phoneticPr fontId="12" type="noConversion"/>
  </si>
  <si>
    <t>其他收入</t>
    <phoneticPr fontId="12" type="noConversion"/>
  </si>
  <si>
    <t>备注</t>
    <phoneticPr fontId="12" type="noConversion"/>
  </si>
  <si>
    <t>合计</t>
    <phoneticPr fontId="12" type="noConversion"/>
  </si>
  <si>
    <t>金额（万元）决算</t>
    <phoneticPr fontId="12" type="noConversion"/>
  </si>
  <si>
    <t>收入金额（万元）</t>
    <phoneticPr fontId="12" type="noConversion"/>
  </si>
  <si>
    <t>合计</t>
    <phoneticPr fontId="1" type="noConversion"/>
  </si>
  <si>
    <t>支出决算金额（万元）</t>
    <phoneticPr fontId="12" type="noConversion"/>
  </si>
  <si>
    <t>支出预算金额（万元）</t>
    <phoneticPr fontId="12" type="noConversion"/>
  </si>
  <si>
    <t>二级学院</t>
  </si>
  <si>
    <t>教改科研经费</t>
  </si>
  <si>
    <t>实训耗材</t>
  </si>
  <si>
    <t>实践教学经费</t>
  </si>
  <si>
    <t>师资建设经费</t>
  </si>
  <si>
    <t>教学设备维护费</t>
  </si>
  <si>
    <t>教学差旅费</t>
  </si>
  <si>
    <t>体育维持费</t>
  </si>
  <si>
    <t>资料讲义费</t>
  </si>
  <si>
    <t>其他教学经费</t>
  </si>
  <si>
    <t>学生经费</t>
  </si>
  <si>
    <t>合计</t>
  </si>
  <si>
    <t>图书馆</t>
    <phoneticPr fontId="1" type="noConversion"/>
  </si>
  <si>
    <t>团委工作专项经费</t>
    <phoneticPr fontId="1" type="noConversion"/>
  </si>
  <si>
    <t>工会</t>
    <phoneticPr fontId="1" type="noConversion"/>
  </si>
  <si>
    <t>教职工福利费</t>
    <phoneticPr fontId="1" type="noConversion"/>
  </si>
  <si>
    <t>工会活动经费</t>
    <phoneticPr fontId="1" type="noConversion"/>
  </si>
  <si>
    <t>职工体检专项</t>
    <phoneticPr fontId="1" type="noConversion"/>
  </si>
  <si>
    <t>董事会督学办日常支出</t>
    <phoneticPr fontId="1" type="noConversion"/>
  </si>
  <si>
    <t>董事会</t>
    <phoneticPr fontId="1" type="noConversion"/>
  </si>
  <si>
    <t>资本性支出</t>
    <phoneticPr fontId="19" type="noConversion"/>
  </si>
  <si>
    <t>总合计</t>
    <phoneticPr fontId="1" type="noConversion"/>
  </si>
  <si>
    <t>厦门兴才职业技术学院预决算项目经费明细表</t>
    <phoneticPr fontId="1" type="noConversion"/>
  </si>
  <si>
    <t>部门</t>
    <phoneticPr fontId="1" type="noConversion"/>
  </si>
  <si>
    <t>项目</t>
    <phoneticPr fontId="1" type="noConversion"/>
  </si>
  <si>
    <t>备注</t>
    <phoneticPr fontId="1" type="noConversion"/>
  </si>
  <si>
    <t>党政办</t>
    <phoneticPr fontId="1" type="noConversion"/>
  </si>
  <si>
    <t>教职员工工资、绩效、津贴</t>
    <phoneticPr fontId="1" type="noConversion"/>
  </si>
  <si>
    <t>单位缴交社医保、住房公积金</t>
    <phoneticPr fontId="1" type="noConversion"/>
  </si>
  <si>
    <t>行政办公经费</t>
    <phoneticPr fontId="1" type="noConversion"/>
  </si>
  <si>
    <t>宣传及网络建设经费</t>
    <phoneticPr fontId="1" type="noConversion"/>
  </si>
  <si>
    <t>合计</t>
    <phoneticPr fontId="1" type="noConversion"/>
  </si>
  <si>
    <t>教务处</t>
    <phoneticPr fontId="1" type="noConversion"/>
  </si>
  <si>
    <t>教学业务经费</t>
    <phoneticPr fontId="1" type="noConversion"/>
  </si>
  <si>
    <t>教改科研经费</t>
    <phoneticPr fontId="1" type="noConversion"/>
  </si>
  <si>
    <t>实践教学经费</t>
    <phoneticPr fontId="1" type="noConversion"/>
  </si>
  <si>
    <t>师资建设经费</t>
    <phoneticPr fontId="1" type="noConversion"/>
  </si>
  <si>
    <t>教学仪器设备、软件购置费</t>
    <phoneticPr fontId="1" type="noConversion"/>
  </si>
  <si>
    <t>教学设备维护费</t>
    <phoneticPr fontId="1" type="noConversion"/>
  </si>
  <si>
    <t>教学差旅费</t>
    <phoneticPr fontId="1" type="noConversion"/>
  </si>
  <si>
    <t>资料讲义费</t>
    <phoneticPr fontId="1" type="noConversion"/>
  </si>
  <si>
    <t>体育维持费</t>
    <phoneticPr fontId="1" type="noConversion"/>
  </si>
  <si>
    <t>其他教学经费</t>
    <phoneticPr fontId="1" type="noConversion"/>
  </si>
  <si>
    <t>合计</t>
    <phoneticPr fontId="1" type="noConversion"/>
  </si>
  <si>
    <t>教辅中心</t>
    <phoneticPr fontId="19" type="noConversion"/>
  </si>
  <si>
    <t>网络建设经费</t>
    <phoneticPr fontId="19" type="noConversion"/>
  </si>
  <si>
    <t>师资建设经费</t>
    <phoneticPr fontId="1" type="noConversion"/>
  </si>
  <si>
    <t>教学辅助中心经费</t>
    <phoneticPr fontId="19" type="noConversion"/>
  </si>
  <si>
    <t>合计</t>
    <phoneticPr fontId="19" type="noConversion"/>
  </si>
  <si>
    <t>学生处</t>
    <phoneticPr fontId="1" type="noConversion"/>
  </si>
  <si>
    <t>学生教育管理费（安全专项经费）</t>
    <phoneticPr fontId="1" type="noConversion"/>
  </si>
  <si>
    <t>学生活动费</t>
    <phoneticPr fontId="1" type="noConversion"/>
  </si>
  <si>
    <t>奖、助学金</t>
    <phoneticPr fontId="1" type="noConversion"/>
  </si>
  <si>
    <t>迎新专项经费</t>
    <phoneticPr fontId="1" type="noConversion"/>
  </si>
  <si>
    <t>勤工助学</t>
    <phoneticPr fontId="1" type="noConversion"/>
  </si>
  <si>
    <t>其他对学生支出</t>
    <phoneticPr fontId="1" type="noConversion"/>
  </si>
  <si>
    <t>学生资助工作经费</t>
    <phoneticPr fontId="19" type="noConversion"/>
  </si>
  <si>
    <t>招生办</t>
    <phoneticPr fontId="1" type="noConversion"/>
  </si>
  <si>
    <t>招生宣传费</t>
    <phoneticPr fontId="1" type="noConversion"/>
  </si>
  <si>
    <t>招生业务费</t>
    <phoneticPr fontId="1" type="noConversion"/>
  </si>
  <si>
    <t>录取费</t>
    <phoneticPr fontId="1" type="noConversion"/>
  </si>
  <si>
    <t>创新创业</t>
    <phoneticPr fontId="1" type="noConversion"/>
  </si>
  <si>
    <t>就业费用</t>
    <phoneticPr fontId="1" type="noConversion"/>
  </si>
  <si>
    <t>融创中心经费</t>
    <phoneticPr fontId="1" type="noConversion"/>
  </si>
  <si>
    <t>兴才教育</t>
    <phoneticPr fontId="1" type="noConversion"/>
  </si>
  <si>
    <t>鉴定，培训费支出</t>
    <phoneticPr fontId="1" type="noConversion"/>
  </si>
  <si>
    <t>日常办公支出</t>
    <phoneticPr fontId="1" type="noConversion"/>
  </si>
  <si>
    <t>才大业务费</t>
    <phoneticPr fontId="19" type="noConversion"/>
  </si>
  <si>
    <t>保卫处</t>
    <phoneticPr fontId="1" type="noConversion"/>
  </si>
  <si>
    <t>安全经费</t>
    <phoneticPr fontId="1" type="noConversion"/>
  </si>
  <si>
    <t>总务处</t>
    <phoneticPr fontId="1" type="noConversion"/>
  </si>
  <si>
    <t>汽车运行管理费</t>
    <phoneticPr fontId="1" type="noConversion"/>
  </si>
  <si>
    <t>水电费</t>
    <phoneticPr fontId="1" type="noConversion"/>
  </si>
  <si>
    <t>电话费</t>
    <phoneticPr fontId="1" type="noConversion"/>
  </si>
  <si>
    <t>维修（护）费</t>
    <phoneticPr fontId="1" type="noConversion"/>
  </si>
  <si>
    <t>绿化环卫维持费</t>
    <phoneticPr fontId="1" type="noConversion"/>
  </si>
  <si>
    <t>医疗卫生费</t>
    <phoneticPr fontId="1" type="noConversion"/>
  </si>
  <si>
    <t>基础设施建设</t>
    <phoneticPr fontId="1" type="noConversion"/>
  </si>
  <si>
    <t>其他日常支出</t>
    <phoneticPr fontId="1" type="noConversion"/>
  </si>
  <si>
    <t>财务处</t>
    <phoneticPr fontId="1" type="noConversion"/>
  </si>
  <si>
    <t>税金及附加费</t>
    <phoneticPr fontId="1" type="noConversion"/>
  </si>
  <si>
    <t>审计及软件服务年费</t>
    <phoneticPr fontId="1" type="noConversion"/>
  </si>
  <si>
    <t>手续费</t>
    <phoneticPr fontId="1" type="noConversion"/>
  </si>
  <si>
    <t>其他</t>
    <phoneticPr fontId="1" type="noConversion"/>
  </si>
  <si>
    <t>图书经费</t>
    <phoneticPr fontId="1" type="noConversion"/>
  </si>
  <si>
    <t>党委</t>
    <phoneticPr fontId="1" type="noConversion"/>
  </si>
  <si>
    <t>党建工作专项经费</t>
    <phoneticPr fontId="1" type="noConversion"/>
  </si>
  <si>
    <t>党建日常工作</t>
    <phoneticPr fontId="1" type="noConversion"/>
  </si>
  <si>
    <t>合计</t>
    <phoneticPr fontId="1" type="noConversion"/>
  </si>
  <si>
    <t>团委</t>
    <phoneticPr fontId="1" type="noConversion"/>
  </si>
  <si>
    <t>督学办</t>
    <phoneticPr fontId="1" type="noConversion"/>
  </si>
  <si>
    <t>发展基金</t>
    <phoneticPr fontId="1" type="noConversion"/>
  </si>
  <si>
    <t xml:space="preserve">  教师补贴</t>
  </si>
  <si>
    <t xml:space="preserve">  思政课专项经费</t>
  </si>
  <si>
    <t xml:space="preserve">  高等职业教育建设专项经费</t>
  </si>
  <si>
    <t xml:space="preserve"> 学生参赛补助</t>
    <phoneticPr fontId="1" type="noConversion"/>
  </si>
  <si>
    <t xml:space="preserve"> 科研经费</t>
    <phoneticPr fontId="1" type="noConversion"/>
  </si>
  <si>
    <t xml:space="preserve"> 党建经费往来</t>
    <phoneticPr fontId="1" type="noConversion"/>
  </si>
  <si>
    <t>创新创业专项经费</t>
    <phoneticPr fontId="1" type="noConversion"/>
  </si>
  <si>
    <t xml:space="preserve">  学生助学金（免学费）</t>
    <phoneticPr fontId="1" type="noConversion"/>
  </si>
  <si>
    <t xml:space="preserve">  毕业生职创业、招聘补贴</t>
    <phoneticPr fontId="1" type="noConversion"/>
  </si>
  <si>
    <t>培训费、技术服务等</t>
    <phoneticPr fontId="12" type="noConversion"/>
  </si>
  <si>
    <t>厦门兴才职业技术学院2018-2019学年财务决算</t>
    <phoneticPr fontId="12" type="noConversion"/>
  </si>
  <si>
    <t>厦门兴才职业技术学院2018-2019学年财政拔款财务预决算</t>
    <phoneticPr fontId="1" type="noConversion"/>
  </si>
  <si>
    <t>高校职业技能竞赛经费</t>
  </si>
  <si>
    <t>学生奖助学金</t>
    <phoneticPr fontId="1" type="noConversion"/>
  </si>
  <si>
    <t>2018-2019年决算（万元）</t>
    <phoneticPr fontId="1" type="noConversion"/>
  </si>
  <si>
    <t>2018-2019年预算（万元）</t>
    <phoneticPr fontId="1" type="noConversion"/>
  </si>
  <si>
    <t>实训室建设经费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</si>
</sst>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2" fillId="0" borderId="0" xfId="6" applyFont="1" applyBorder="1" applyAlignment="1">
      <alignment horizontal="right" vertical="center" wrapText="1"/>
    </xf>
    <xf numFmtId="43" fontId="8" fillId="0" borderId="0" xfId="6" applyFont="1" applyAlignment="1"/>
    <xf numFmtId="43" fontId="2" fillId="0" borderId="0" xfId="6" applyFont="1" applyAlignme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43" fontId="4" fillId="0" borderId="1" xfId="6" applyFont="1" applyBorder="1" applyAlignment="1">
      <alignment horizontal="right" vertical="center" wrapText="1"/>
    </xf>
    <xf numFmtId="43" fontId="4" fillId="0" borderId="1" xfId="6" applyFont="1" applyFill="1" applyBorder="1" applyAlignment="1">
      <alignment horizontal="right" vertical="center" wrapText="1"/>
    </xf>
    <xf numFmtId="43" fontId="4" fillId="0" borderId="1" xfId="6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5" fillId="0" borderId="1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3" fontId="10" fillId="0" borderId="1" xfId="6" applyFont="1" applyBorder="1" applyAlignment="1">
      <alignment horizontal="right" vertical="center"/>
    </xf>
    <xf numFmtId="43" fontId="6" fillId="0" borderId="1" xfId="6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6" applyFont="1" applyBorder="1" applyAlignment="1">
      <alignment horizontal="center" vertical="center"/>
    </xf>
    <xf numFmtId="43" fontId="3" fillId="0" borderId="1" xfId="6" applyFont="1" applyBorder="1" applyAlignment="1">
      <alignment vertical="center"/>
    </xf>
    <xf numFmtId="43" fontId="5" fillId="0" borderId="0" xfId="6" applyFont="1" applyAlignment="1"/>
    <xf numFmtId="0" fontId="5" fillId="0" borderId="0" xfId="0" applyFont="1"/>
    <xf numFmtId="0" fontId="8" fillId="0" borderId="0" xfId="0" applyFont="1" applyBorder="1" applyAlignment="1">
      <alignment horizontal="center" vertical="center" wrapText="1"/>
    </xf>
    <xf numFmtId="43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6" applyFont="1" applyBorder="1" applyAlignment="1">
      <alignment horizontal="right" vertical="center" wrapText="1"/>
    </xf>
    <xf numFmtId="0" fontId="0" fillId="0" borderId="2" xfId="0" applyBorder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43" fontId="20" fillId="0" borderId="1" xfId="6" applyFont="1" applyBorder="1">
      <alignment vertical="center"/>
    </xf>
    <xf numFmtId="43" fontId="20" fillId="0" borderId="1" xfId="6" applyFont="1" applyFill="1" applyBorder="1">
      <alignment vertical="center"/>
    </xf>
    <xf numFmtId="43" fontId="3" fillId="0" borderId="2" xfId="6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5" fillId="0" borderId="1" xfId="6" applyFont="1" applyBorder="1" applyAlignme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 textRotation="255"/>
    </xf>
    <xf numFmtId="49" fontId="3" fillId="0" borderId="3" xfId="0" applyNumberFormat="1" applyFont="1" applyBorder="1" applyAlignment="1">
      <alignment horizontal="center" vertical="center" textRotation="255"/>
    </xf>
    <xf numFmtId="49" fontId="6" fillId="0" borderId="5" xfId="0" applyNumberFormat="1" applyFont="1" applyBorder="1" applyAlignment="1">
      <alignment horizontal="center" vertical="center" textRotation="255"/>
    </xf>
    <xf numFmtId="49" fontId="6" fillId="0" borderId="2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>
      <alignment horizontal="center" vertical="center" textRotation="255"/>
    </xf>
    <xf numFmtId="49" fontId="6" fillId="0" borderId="4" xfId="0" applyNumberFormat="1" applyFont="1" applyBorder="1" applyAlignment="1">
      <alignment horizontal="center" vertical="center" textRotation="255"/>
    </xf>
    <xf numFmtId="49" fontId="3" fillId="0" borderId="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0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千位分隔" xfId="6" builtinId="3"/>
    <cellStyle name="千位分隔 2" xfId="7"/>
    <cellStyle name="千位分隔 2 2" xfId="8"/>
    <cellStyle name="千位分隔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0;&#20837;201812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33;&#30446;&#20313;&#39069;&#34920;201812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66;&#23450;&#36164;&#20135;201812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1.2</v>
          </cell>
        </row>
        <row r="7">
          <cell r="K7">
            <v>273.89</v>
          </cell>
        </row>
        <row r="8">
          <cell r="K8">
            <v>16.940000000000001</v>
          </cell>
        </row>
        <row r="9">
          <cell r="K9">
            <v>1.1499999999999999</v>
          </cell>
        </row>
        <row r="10">
          <cell r="K10">
            <v>105.3</v>
          </cell>
        </row>
        <row r="11">
          <cell r="K11">
            <v>4.8</v>
          </cell>
        </row>
        <row r="12">
          <cell r="K12">
            <v>1</v>
          </cell>
        </row>
        <row r="13">
          <cell r="K13">
            <v>65.093999999999994</v>
          </cell>
        </row>
        <row r="14">
          <cell r="K14">
            <v>105.80500000000001</v>
          </cell>
        </row>
        <row r="15">
          <cell r="K15">
            <v>14.4</v>
          </cell>
        </row>
        <row r="16">
          <cell r="K16">
            <v>10.85</v>
          </cell>
        </row>
        <row r="18">
          <cell r="K18">
            <v>4387.7749999999996</v>
          </cell>
        </row>
        <row r="21">
          <cell r="K21">
            <v>498.58</v>
          </cell>
        </row>
        <row r="23">
          <cell r="K23">
            <v>675.76740800000005</v>
          </cell>
        </row>
        <row r="27">
          <cell r="K27">
            <v>0.51</v>
          </cell>
        </row>
        <row r="32">
          <cell r="K32">
            <v>27.329699999999999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O7">
            <v>2211.2859920000001</v>
          </cell>
        </row>
        <row r="8">
          <cell r="O8">
            <v>261.88071200000002</v>
          </cell>
        </row>
        <row r="9">
          <cell r="O9">
            <v>48.046261000000001</v>
          </cell>
        </row>
        <row r="10">
          <cell r="O10">
            <v>15.874278</v>
          </cell>
        </row>
        <row r="11">
          <cell r="O11">
            <v>17.159279999999999</v>
          </cell>
        </row>
        <row r="12">
          <cell r="O12">
            <v>30.531778999999997</v>
          </cell>
        </row>
        <row r="13">
          <cell r="O13">
            <v>58.114591000000004</v>
          </cell>
        </row>
        <row r="14">
          <cell r="O14">
            <v>19.531701000000002</v>
          </cell>
        </row>
        <row r="15">
          <cell r="O15">
            <v>8.4000599999999999</v>
          </cell>
        </row>
        <row r="16">
          <cell r="O16">
            <v>1.9148000000000001</v>
          </cell>
        </row>
        <row r="17">
          <cell r="O17">
            <v>3.4123370000000004</v>
          </cell>
        </row>
        <row r="18">
          <cell r="O18">
            <v>3.8504519999999998</v>
          </cell>
        </row>
        <row r="20">
          <cell r="O20">
            <v>695.44673499999999</v>
          </cell>
        </row>
        <row r="21">
          <cell r="O21">
            <v>25.474463</v>
          </cell>
        </row>
        <row r="22">
          <cell r="O22">
            <v>7.3649940000000003</v>
          </cell>
        </row>
        <row r="23">
          <cell r="O23">
            <v>53.087150000000001</v>
          </cell>
        </row>
        <row r="24">
          <cell r="O24">
            <v>9.0486160000000009</v>
          </cell>
        </row>
        <row r="25">
          <cell r="O25">
            <v>27.509799999999998</v>
          </cell>
        </row>
        <row r="26">
          <cell r="O26">
            <v>199.20644999999999</v>
          </cell>
        </row>
        <row r="27">
          <cell r="O27">
            <v>5.9668960000000002</v>
          </cell>
        </row>
        <row r="28">
          <cell r="O28">
            <v>117.45203500000001</v>
          </cell>
        </row>
        <row r="29">
          <cell r="O29">
            <v>300.351608</v>
          </cell>
        </row>
        <row r="30">
          <cell r="O30">
            <v>12.641500000000001</v>
          </cell>
        </row>
        <row r="31">
          <cell r="O31">
            <v>0.45282799999999995</v>
          </cell>
        </row>
        <row r="32">
          <cell r="O32">
            <v>9.4589999999999996</v>
          </cell>
        </row>
        <row r="33">
          <cell r="O33">
            <v>2.070452</v>
          </cell>
        </row>
        <row r="34">
          <cell r="O34">
            <v>35.50976</v>
          </cell>
        </row>
        <row r="35">
          <cell r="O35">
            <v>26.764664</v>
          </cell>
        </row>
        <row r="36">
          <cell r="O36">
            <v>0.44852399999999998</v>
          </cell>
        </row>
        <row r="37">
          <cell r="O37">
            <v>100.804177</v>
          </cell>
        </row>
        <row r="38">
          <cell r="O38">
            <v>8.3829240000000009</v>
          </cell>
        </row>
        <row r="40">
          <cell r="O40">
            <v>29.833124999999999</v>
          </cell>
        </row>
        <row r="41">
          <cell r="O41">
            <v>300.72543300000001</v>
          </cell>
        </row>
        <row r="42">
          <cell r="O42">
            <v>17.021098000000002</v>
          </cell>
        </row>
        <row r="43">
          <cell r="O43">
            <v>96.176304000000002</v>
          </cell>
        </row>
        <row r="44">
          <cell r="O44">
            <v>18.226419</v>
          </cell>
        </row>
        <row r="45">
          <cell r="O45">
            <v>4.8852820000000001</v>
          </cell>
        </row>
        <row r="46">
          <cell r="O46">
            <v>4.0574660000000007</v>
          </cell>
        </row>
        <row r="47">
          <cell r="O47">
            <v>7.2049300000000001</v>
          </cell>
        </row>
        <row r="48">
          <cell r="O48">
            <v>4.9377399999999998</v>
          </cell>
        </row>
        <row r="49">
          <cell r="O49">
            <v>2</v>
          </cell>
        </row>
        <row r="50">
          <cell r="O50">
            <v>2.1819990000000002</v>
          </cell>
        </row>
        <row r="51">
          <cell r="O51">
            <v>0.95875400000000011</v>
          </cell>
        </row>
        <row r="54">
          <cell r="O54">
            <v>3.3</v>
          </cell>
        </row>
        <row r="55">
          <cell r="O55">
            <v>20.725853000000001</v>
          </cell>
        </row>
        <row r="56">
          <cell r="O56">
            <v>1.632188</v>
          </cell>
        </row>
        <row r="57">
          <cell r="O57">
            <v>0.20699999999999999</v>
          </cell>
        </row>
        <row r="58">
          <cell r="O58">
            <v>12.378328</v>
          </cell>
        </row>
        <row r="59">
          <cell r="O59">
            <v>2.7122000000000002</v>
          </cell>
        </row>
        <row r="60">
          <cell r="O60">
            <v>0.10983</v>
          </cell>
        </row>
        <row r="61">
          <cell r="O61">
            <v>6.9918699999999996</v>
          </cell>
        </row>
        <row r="62">
          <cell r="O62">
            <v>0.334596</v>
          </cell>
        </row>
        <row r="63">
          <cell r="O63">
            <v>5.4447000000000001</v>
          </cell>
        </row>
        <row r="64">
          <cell r="O64">
            <v>10.6509</v>
          </cell>
        </row>
        <row r="65">
          <cell r="O65">
            <v>0.37785999999999997</v>
          </cell>
        </row>
        <row r="66">
          <cell r="O66">
            <v>4.5145669999999996</v>
          </cell>
        </row>
        <row r="67">
          <cell r="O67">
            <v>3.8810910000000005</v>
          </cell>
        </row>
        <row r="68">
          <cell r="T68">
            <v>10.691000000000001</v>
          </cell>
        </row>
        <row r="69">
          <cell r="T69">
            <v>6.5555199999999987</v>
          </cell>
        </row>
        <row r="70">
          <cell r="T70">
            <v>30.570287</v>
          </cell>
        </row>
        <row r="71">
          <cell r="T71">
            <v>6.3282600000000002</v>
          </cell>
        </row>
        <row r="72">
          <cell r="T72">
            <v>0.56950000000000001</v>
          </cell>
        </row>
        <row r="73">
          <cell r="T73">
            <v>2.2885309999999999</v>
          </cell>
        </row>
        <row r="74">
          <cell r="T74">
            <v>10.219103</v>
          </cell>
        </row>
        <row r="75">
          <cell r="T75">
            <v>3.0626959999999999</v>
          </cell>
        </row>
        <row r="76">
          <cell r="T76">
            <v>7.7889649999999993</v>
          </cell>
        </row>
        <row r="77">
          <cell r="T77">
            <v>10.330647000000001</v>
          </cell>
        </row>
        <row r="125">
          <cell r="O125">
            <v>223.48087100000001</v>
          </cell>
        </row>
        <row r="132">
          <cell r="O132">
            <v>4.5593399999999997</v>
          </cell>
        </row>
        <row r="137">
          <cell r="O137">
            <v>1215.6227939999999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L7">
            <v>358.41464999999999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11" sqref="I11"/>
    </sheetView>
  </sheetViews>
  <sheetFormatPr defaultRowHeight="14.25"/>
  <cols>
    <col min="1" max="1" width="6" customWidth="1"/>
    <col min="3" max="3" width="7" customWidth="1"/>
    <col min="4" max="4" width="24.375" customWidth="1"/>
    <col min="5" max="5" width="21.75" style="32" customWidth="1"/>
    <col min="6" max="6" width="16.875" customWidth="1"/>
  </cols>
  <sheetData>
    <row r="1" spans="1:6" ht="18.75" customHeight="1">
      <c r="A1" s="63" t="s">
        <v>118</v>
      </c>
      <c r="B1" s="64"/>
      <c r="C1" s="64"/>
      <c r="D1" s="64"/>
      <c r="E1" s="64"/>
    </row>
    <row r="2" spans="1:6" ht="18.75">
      <c r="A2" s="65" t="s">
        <v>0</v>
      </c>
      <c r="B2" s="65"/>
      <c r="C2" s="65"/>
      <c r="D2" s="65"/>
      <c r="E2" s="65"/>
    </row>
    <row r="3" spans="1:6" ht="18.75" customHeight="1">
      <c r="A3" s="8" t="s">
        <v>1</v>
      </c>
      <c r="B3" s="66" t="s">
        <v>2</v>
      </c>
      <c r="C3" s="67"/>
      <c r="D3" s="11" t="s">
        <v>3</v>
      </c>
      <c r="E3" s="28" t="s">
        <v>11</v>
      </c>
      <c r="F3" s="13" t="s">
        <v>9</v>
      </c>
    </row>
    <row r="4" spans="1:6">
      <c r="A4" s="68">
        <v>1</v>
      </c>
      <c r="B4" s="56" t="s">
        <v>4</v>
      </c>
      <c r="C4" s="57"/>
      <c r="D4" s="45" t="s">
        <v>121</v>
      </c>
      <c r="E4" s="47">
        <f>[1]Sheet1!$K$6+[1]Sheet1!$K$7</f>
        <v>275.08999999999997</v>
      </c>
      <c r="F4" s="12"/>
    </row>
    <row r="5" spans="1:6">
      <c r="A5" s="69"/>
      <c r="B5" s="58"/>
      <c r="C5" s="59"/>
      <c r="D5" s="50" t="s">
        <v>115</v>
      </c>
      <c r="E5" s="47">
        <v>0</v>
      </c>
      <c r="F5" s="12"/>
    </row>
    <row r="6" spans="1:6">
      <c r="A6" s="69"/>
      <c r="B6" s="58"/>
      <c r="C6" s="59"/>
      <c r="D6" s="50" t="s">
        <v>108</v>
      </c>
      <c r="E6" s="47">
        <f>[1]Sheet1!$K$8</f>
        <v>16.940000000000001</v>
      </c>
      <c r="F6" s="12"/>
    </row>
    <row r="7" spans="1:6">
      <c r="A7" s="69"/>
      <c r="B7" s="58"/>
      <c r="C7" s="59"/>
      <c r="D7" s="50" t="s">
        <v>109</v>
      </c>
      <c r="E7" s="47">
        <f>[1]Sheet1!$K$9</f>
        <v>1.1499999999999999</v>
      </c>
      <c r="F7" s="12"/>
    </row>
    <row r="8" spans="1:6">
      <c r="A8" s="69"/>
      <c r="B8" s="58"/>
      <c r="C8" s="59"/>
      <c r="D8" s="50" t="s">
        <v>110</v>
      </c>
      <c r="E8" s="47">
        <f>[1]Sheet1!$K$10</f>
        <v>105.3</v>
      </c>
      <c r="F8" s="12"/>
    </row>
    <row r="9" spans="1:6">
      <c r="A9" s="69"/>
      <c r="B9" s="58"/>
      <c r="C9" s="59"/>
      <c r="D9" s="50" t="s">
        <v>116</v>
      </c>
      <c r="E9" s="47">
        <f>[1]Sheet1!$K$11</f>
        <v>4.8</v>
      </c>
      <c r="F9" s="12"/>
    </row>
    <row r="10" spans="1:6">
      <c r="A10" s="69"/>
      <c r="B10" s="58"/>
      <c r="C10" s="59"/>
      <c r="D10" s="50" t="s">
        <v>111</v>
      </c>
      <c r="E10" s="47">
        <f>[1]Sheet1!$K$12</f>
        <v>1</v>
      </c>
      <c r="F10" s="12"/>
    </row>
    <row r="11" spans="1:6" ht="18" customHeight="1">
      <c r="A11" s="69"/>
      <c r="B11" s="58"/>
      <c r="C11" s="59"/>
      <c r="D11" s="50" t="s">
        <v>112</v>
      </c>
      <c r="E11" s="47">
        <v>0</v>
      </c>
      <c r="F11" s="12"/>
    </row>
    <row r="12" spans="1:6" ht="18" customHeight="1">
      <c r="A12" s="44"/>
      <c r="B12" s="42"/>
      <c r="C12" s="43"/>
      <c r="D12" s="51" t="s">
        <v>113</v>
      </c>
      <c r="E12" s="48">
        <f>[1]Sheet1!$K$16+[1]Sheet1!$K$32</f>
        <v>38.179699999999997</v>
      </c>
      <c r="F12" s="12"/>
    </row>
    <row r="13" spans="1:6" ht="18" customHeight="1">
      <c r="A13" s="44"/>
      <c r="B13" s="42"/>
      <c r="C13" s="43"/>
      <c r="D13" s="51" t="s">
        <v>114</v>
      </c>
      <c r="E13" s="48">
        <f>[1]Sheet1!$K$13+[1]Sheet1!$K$14</f>
        <v>170.899</v>
      </c>
      <c r="F13" s="12"/>
    </row>
    <row r="14" spans="1:6" ht="18" customHeight="1">
      <c r="A14" s="44"/>
      <c r="B14" s="42"/>
      <c r="C14" s="43"/>
      <c r="D14" s="52" t="s">
        <v>120</v>
      </c>
      <c r="E14" s="48">
        <f>[1]Sheet1!$K$15</f>
        <v>14.4</v>
      </c>
      <c r="F14" s="12"/>
    </row>
    <row r="15" spans="1:6" ht="16.5" customHeight="1">
      <c r="A15" s="9">
        <v>2</v>
      </c>
      <c r="B15" s="56" t="s">
        <v>5</v>
      </c>
      <c r="C15" s="57"/>
      <c r="D15" s="27" t="s">
        <v>6</v>
      </c>
      <c r="E15" s="49">
        <f>[1]Sheet1!$K$18</f>
        <v>4387.7749999999996</v>
      </c>
      <c r="F15" s="12"/>
    </row>
    <row r="16" spans="1:6" ht="16.5" customHeight="1">
      <c r="A16" s="9">
        <v>3</v>
      </c>
      <c r="B16" s="58"/>
      <c r="C16" s="59"/>
      <c r="D16" s="54" t="s">
        <v>7</v>
      </c>
      <c r="E16" s="29">
        <f>[1]Sheet1!$K$21</f>
        <v>498.58</v>
      </c>
      <c r="F16" s="12"/>
    </row>
    <row r="17" spans="1:6" ht="17.25" customHeight="1">
      <c r="A17" s="9">
        <v>4</v>
      </c>
      <c r="B17" s="60" t="s">
        <v>8</v>
      </c>
      <c r="C17" s="61"/>
      <c r="D17" s="46" t="s">
        <v>117</v>
      </c>
      <c r="E17" s="29">
        <f>[1]Sheet1!$K$23+[1]Sheet1!$K$27</f>
        <v>676.27740800000004</v>
      </c>
      <c r="F17" s="12"/>
    </row>
    <row r="18" spans="1:6" ht="30" customHeight="1">
      <c r="A18" s="53">
        <v>5</v>
      </c>
      <c r="B18" s="60" t="s">
        <v>10</v>
      </c>
      <c r="C18" s="62"/>
      <c r="D18" s="14"/>
      <c r="E18" s="30">
        <f>SUM(E4:E17)</f>
        <v>6190.3911079999998</v>
      </c>
      <c r="F18" s="12"/>
    </row>
    <row r="19" spans="1:6">
      <c r="A19" s="10"/>
      <c r="E19" s="31"/>
    </row>
    <row r="20" spans="1:6">
      <c r="A20" s="10"/>
    </row>
    <row r="21" spans="1:6">
      <c r="A21" s="10"/>
    </row>
    <row r="22" spans="1:6">
      <c r="A22" s="10"/>
    </row>
    <row r="23" spans="1:6">
      <c r="A23" s="10"/>
    </row>
    <row r="24" spans="1:6">
      <c r="A24" s="10"/>
    </row>
    <row r="25" spans="1:6">
      <c r="A25" s="10"/>
    </row>
    <row r="26" spans="1:6">
      <c r="A26" s="10"/>
    </row>
    <row r="27" spans="1:6">
      <c r="A27" s="10"/>
    </row>
    <row r="28" spans="1:6">
      <c r="A28" s="10"/>
    </row>
    <row r="29" spans="1:6">
      <c r="A29" s="10"/>
    </row>
    <row r="30" spans="1:6">
      <c r="A30" s="10"/>
    </row>
    <row r="31" spans="1:6">
      <c r="A31" s="10"/>
    </row>
    <row r="32" spans="1:6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</sheetData>
  <mergeCells count="8">
    <mergeCell ref="B15:C16"/>
    <mergeCell ref="B17:C17"/>
    <mergeCell ref="B18:C18"/>
    <mergeCell ref="A1:E1"/>
    <mergeCell ref="A2:E2"/>
    <mergeCell ref="B3:C3"/>
    <mergeCell ref="A4:A11"/>
    <mergeCell ref="B4:C11"/>
  </mergeCells>
  <phoneticPr fontId="12" type="noConversion"/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3"/>
  <sheetViews>
    <sheetView topLeftCell="A82" workbookViewId="0">
      <selection activeCell="D24" sqref="D24"/>
    </sheetView>
  </sheetViews>
  <sheetFormatPr defaultRowHeight="18.75"/>
  <cols>
    <col min="1" max="1" width="7" customWidth="1"/>
    <col min="2" max="2" width="19.375" style="10" customWidth="1"/>
    <col min="3" max="3" width="21.75" style="6" customWidth="1"/>
    <col min="4" max="4" width="23" style="6" customWidth="1"/>
    <col min="5" max="5" width="13.375" customWidth="1"/>
  </cols>
  <sheetData>
    <row r="1" spans="1:5" ht="20.25">
      <c r="A1" s="79" t="s">
        <v>38</v>
      </c>
      <c r="B1" s="79"/>
      <c r="C1" s="79"/>
      <c r="D1" s="79"/>
    </row>
    <row r="2" spans="1:5">
      <c r="A2" s="1"/>
      <c r="B2" s="4"/>
      <c r="C2" s="5"/>
      <c r="D2" s="5"/>
    </row>
    <row r="3" spans="1:5" ht="14.25">
      <c r="A3" s="19" t="s">
        <v>39</v>
      </c>
      <c r="B3" s="19" t="s">
        <v>40</v>
      </c>
      <c r="C3" s="24" t="s">
        <v>122</v>
      </c>
      <c r="D3" s="25" t="s">
        <v>123</v>
      </c>
      <c r="E3" s="20" t="s">
        <v>41</v>
      </c>
    </row>
    <row r="4" spans="1:5" ht="21" customHeight="1">
      <c r="A4" s="70" t="s">
        <v>42</v>
      </c>
      <c r="B4" s="3" t="s">
        <v>43</v>
      </c>
      <c r="C4" s="16">
        <f>[2]Sheet1!$O$7</f>
        <v>2211.2859920000001</v>
      </c>
      <c r="D4" s="16">
        <v>2210</v>
      </c>
      <c r="E4" s="12"/>
    </row>
    <row r="5" spans="1:5" ht="21" customHeight="1">
      <c r="A5" s="70"/>
      <c r="B5" s="3" t="s">
        <v>44</v>
      </c>
      <c r="C5" s="16">
        <f>[2]Sheet1!$O$8</f>
        <v>261.88071200000002</v>
      </c>
      <c r="D5" s="16">
        <v>260</v>
      </c>
      <c r="E5" s="12"/>
    </row>
    <row r="6" spans="1:5" ht="18" customHeight="1">
      <c r="A6" s="70"/>
      <c r="B6" s="3" t="s">
        <v>45</v>
      </c>
      <c r="C6" s="16">
        <f>[2]Sheet1!$O$9</f>
        <v>48.046261000000001</v>
      </c>
      <c r="D6" s="16">
        <v>50</v>
      </c>
      <c r="E6" s="12"/>
    </row>
    <row r="7" spans="1:5" ht="23.25" customHeight="1">
      <c r="A7" s="70"/>
      <c r="B7" s="3" t="s">
        <v>46</v>
      </c>
      <c r="C7" s="16">
        <f>[2]Sheet1!$O$10</f>
        <v>15.874278</v>
      </c>
      <c r="D7" s="16">
        <v>16</v>
      </c>
      <c r="E7" s="12"/>
    </row>
    <row r="8" spans="1:5" ht="14.25">
      <c r="A8" s="70"/>
      <c r="B8" s="3" t="s">
        <v>47</v>
      </c>
      <c r="C8" s="16">
        <f>SUM(C4:C7)</f>
        <v>2537.0872429999999</v>
      </c>
      <c r="D8" s="17">
        <f>SUM(D4:D7)</f>
        <v>2536</v>
      </c>
      <c r="E8" s="12"/>
    </row>
    <row r="9" spans="1:5" ht="14.25">
      <c r="A9" s="71" t="s">
        <v>48</v>
      </c>
      <c r="B9" s="3" t="s">
        <v>49</v>
      </c>
      <c r="C9" s="16">
        <f>[2]Sheet1!$O$12</f>
        <v>30.531778999999997</v>
      </c>
      <c r="D9" s="16">
        <v>31</v>
      </c>
      <c r="E9" s="12"/>
    </row>
    <row r="10" spans="1:5" ht="14.25">
      <c r="A10" s="72"/>
      <c r="B10" s="3" t="s">
        <v>50</v>
      </c>
      <c r="C10" s="16">
        <f>[2]Sheet1!$O$13</f>
        <v>58.114591000000004</v>
      </c>
      <c r="D10" s="16">
        <v>58</v>
      </c>
      <c r="E10" s="12"/>
    </row>
    <row r="11" spans="1:5" ht="14.25">
      <c r="A11" s="72"/>
      <c r="B11" s="3" t="s">
        <v>51</v>
      </c>
      <c r="C11" s="16">
        <f>[2]Sheet1!$O$14+[2]Sheet1!$O$125+1.68+11.08</f>
        <v>255.77257200000003</v>
      </c>
      <c r="D11" s="16">
        <v>260</v>
      </c>
      <c r="E11" s="12"/>
    </row>
    <row r="12" spans="1:5" ht="14.25">
      <c r="A12" s="72"/>
      <c r="B12" s="3" t="s">
        <v>52</v>
      </c>
      <c r="C12" s="16">
        <f>[2]Sheet1!$O$15+[2]Sheet1!$O$11</f>
        <v>25.559339999999999</v>
      </c>
      <c r="D12" s="16">
        <v>25</v>
      </c>
      <c r="E12" s="12"/>
    </row>
    <row r="13" spans="1:5" ht="14.25">
      <c r="A13" s="72"/>
      <c r="B13" s="35" t="s">
        <v>53</v>
      </c>
      <c r="C13" s="16">
        <f>[3]Sheet1!$L$7</f>
        <v>358.41464999999999</v>
      </c>
      <c r="D13" s="17">
        <v>360</v>
      </c>
      <c r="E13" s="12"/>
    </row>
    <row r="14" spans="1:5" ht="14.25">
      <c r="A14" s="72"/>
      <c r="B14" s="3" t="s">
        <v>54</v>
      </c>
      <c r="C14" s="16">
        <f>[2]Sheet1!$O$16</f>
        <v>1.9148000000000001</v>
      </c>
      <c r="D14" s="16">
        <v>2</v>
      </c>
      <c r="E14" s="12"/>
    </row>
    <row r="15" spans="1:5" ht="14.25">
      <c r="A15" s="72"/>
      <c r="B15" s="3" t="s">
        <v>55</v>
      </c>
      <c r="C15" s="16">
        <f>[2]Sheet1!$O$17</f>
        <v>3.4123370000000004</v>
      </c>
      <c r="D15" s="16">
        <v>3.5</v>
      </c>
      <c r="E15" s="12"/>
    </row>
    <row r="16" spans="1:5" ht="14.25">
      <c r="A16" s="72"/>
      <c r="B16" s="3" t="s">
        <v>56</v>
      </c>
      <c r="C16" s="16">
        <f>[2]Sheet1!$O$18</f>
        <v>3.8504519999999998</v>
      </c>
      <c r="D16" s="16">
        <v>4</v>
      </c>
      <c r="E16" s="12"/>
    </row>
    <row r="17" spans="1:5" ht="14.25">
      <c r="A17" s="72"/>
      <c r="B17" s="3" t="s">
        <v>57</v>
      </c>
      <c r="C17" s="16">
        <f>[2]Sheet1!$O$132</f>
        <v>4.5593399999999997</v>
      </c>
      <c r="D17" s="16">
        <v>4.5</v>
      </c>
      <c r="E17" s="12"/>
    </row>
    <row r="18" spans="1:5" ht="19.5" customHeight="1">
      <c r="A18" s="72"/>
      <c r="B18" s="36" t="s">
        <v>58</v>
      </c>
      <c r="C18" s="16">
        <f>[2]Sheet1!$O$20</f>
        <v>695.44673499999999</v>
      </c>
      <c r="D18" s="16">
        <v>700</v>
      </c>
      <c r="E18" s="12"/>
    </row>
    <row r="19" spans="1:5" ht="18.75" customHeight="1">
      <c r="A19" s="72"/>
      <c r="B19" s="39" t="s">
        <v>59</v>
      </c>
      <c r="C19" s="40">
        <f>SUM(C9:C18)</f>
        <v>1437.5765959999999</v>
      </c>
      <c r="D19" s="40">
        <f>SUM(D9:D18)</f>
        <v>1448</v>
      </c>
      <c r="E19" s="41"/>
    </row>
    <row r="20" spans="1:5" ht="18.75" customHeight="1">
      <c r="A20" s="77" t="s">
        <v>60</v>
      </c>
      <c r="B20" s="3" t="s">
        <v>61</v>
      </c>
      <c r="C20" s="16">
        <f>[2]Sheet1!$O$64</f>
        <v>10.6509</v>
      </c>
      <c r="D20" s="16">
        <v>10.5</v>
      </c>
      <c r="E20" s="12"/>
    </row>
    <row r="21" spans="1:5" ht="18.75" customHeight="1">
      <c r="A21" s="77"/>
      <c r="B21" s="3" t="s">
        <v>62</v>
      </c>
      <c r="C21" s="16">
        <f>[2]Sheet1!$O$65</f>
        <v>0.37785999999999997</v>
      </c>
      <c r="D21" s="16">
        <v>0.5</v>
      </c>
      <c r="E21" s="12"/>
    </row>
    <row r="22" spans="1:5" ht="18.75" customHeight="1">
      <c r="A22" s="77"/>
      <c r="B22" s="3" t="s">
        <v>63</v>
      </c>
      <c r="C22" s="16">
        <f>[2]Sheet1!$O$66</f>
        <v>4.5145669999999996</v>
      </c>
      <c r="D22" s="16">
        <v>4.5</v>
      </c>
      <c r="E22" s="12"/>
    </row>
    <row r="23" spans="1:5" ht="18.75" customHeight="1">
      <c r="A23" s="77"/>
      <c r="B23" s="3" t="s">
        <v>124</v>
      </c>
      <c r="C23" s="16">
        <f>[2]Sheet1!$O$67</f>
        <v>3.8810910000000005</v>
      </c>
      <c r="D23" s="16">
        <v>3.9</v>
      </c>
      <c r="E23" s="12"/>
    </row>
    <row r="24" spans="1:5" ht="18.75" customHeight="1">
      <c r="A24" s="77"/>
      <c r="B24" s="3" t="s">
        <v>64</v>
      </c>
      <c r="C24" s="16">
        <f>SUM(C20:C23)</f>
        <v>19.424417999999999</v>
      </c>
      <c r="D24" s="16">
        <f>SUM(D20:D23)</f>
        <v>19.399999999999999</v>
      </c>
      <c r="E24" s="12"/>
    </row>
    <row r="25" spans="1:5" ht="24">
      <c r="A25" s="71" t="s">
        <v>65</v>
      </c>
      <c r="B25" s="3" t="s">
        <v>66</v>
      </c>
      <c r="C25" s="16">
        <f>[2]Sheet1!$O$21</f>
        <v>25.474463</v>
      </c>
      <c r="D25" s="16">
        <v>25.5</v>
      </c>
      <c r="E25" s="12"/>
    </row>
    <row r="26" spans="1:5" ht="21" customHeight="1">
      <c r="A26" s="72"/>
      <c r="B26" s="3" t="s">
        <v>67</v>
      </c>
      <c r="C26" s="16">
        <f>[2]Sheet1!$O$22</f>
        <v>7.3649940000000003</v>
      </c>
      <c r="D26" s="16">
        <v>7.5</v>
      </c>
      <c r="E26" s="12"/>
    </row>
    <row r="27" spans="1:5" ht="14.25">
      <c r="A27" s="72"/>
      <c r="B27" s="3" t="s">
        <v>68</v>
      </c>
      <c r="C27" s="16">
        <f>[2]Sheet1!$O$23</f>
        <v>53.087150000000001</v>
      </c>
      <c r="D27" s="16">
        <v>53</v>
      </c>
      <c r="E27" s="12"/>
    </row>
    <row r="28" spans="1:5" ht="14.25">
      <c r="A28" s="72"/>
      <c r="B28" s="3" t="s">
        <v>69</v>
      </c>
      <c r="C28" s="16">
        <f>[2]Sheet1!$O$24</f>
        <v>9.0486160000000009</v>
      </c>
      <c r="D28" s="16">
        <v>9</v>
      </c>
      <c r="E28" s="12"/>
    </row>
    <row r="29" spans="1:5" ht="14.25">
      <c r="A29" s="72"/>
      <c r="B29" s="3" t="s">
        <v>70</v>
      </c>
      <c r="C29" s="16">
        <f>[2]Sheet1!$O$25</f>
        <v>27.509799999999998</v>
      </c>
      <c r="D29" s="16">
        <v>27.5</v>
      </c>
      <c r="E29" s="12"/>
    </row>
    <row r="30" spans="1:5" ht="14.25">
      <c r="A30" s="72"/>
      <c r="B30" s="3" t="s">
        <v>71</v>
      </c>
      <c r="C30" s="16">
        <f>[2]Sheet1!$O$26</f>
        <v>199.20644999999999</v>
      </c>
      <c r="D30" s="17">
        <v>199.5</v>
      </c>
      <c r="E30" s="12"/>
    </row>
    <row r="31" spans="1:5" ht="21.75" customHeight="1">
      <c r="A31" s="72"/>
      <c r="B31" s="3" t="s">
        <v>72</v>
      </c>
      <c r="C31" s="16">
        <f>[2]Sheet1!$O$27</f>
        <v>5.9668960000000002</v>
      </c>
      <c r="D31" s="17">
        <v>6</v>
      </c>
      <c r="E31" s="12"/>
    </row>
    <row r="32" spans="1:5" ht="14.25">
      <c r="A32" s="72"/>
      <c r="B32" s="3" t="s">
        <v>59</v>
      </c>
      <c r="C32" s="17">
        <f>SUM(C25:C31)</f>
        <v>327.65836899999999</v>
      </c>
      <c r="D32" s="17">
        <f>SUM(D25:D31)</f>
        <v>328</v>
      </c>
      <c r="E32" s="12"/>
    </row>
    <row r="33" spans="1:5" ht="14.25">
      <c r="A33" s="71" t="s">
        <v>73</v>
      </c>
      <c r="B33" s="3" t="s">
        <v>74</v>
      </c>
      <c r="C33" s="16">
        <f>[2]Sheet1!$O$28</f>
        <v>117.45203500000001</v>
      </c>
      <c r="D33" s="16">
        <v>118</v>
      </c>
      <c r="E33" s="12"/>
    </row>
    <row r="34" spans="1:5" ht="14.25">
      <c r="A34" s="72"/>
      <c r="B34" s="3" t="s">
        <v>75</v>
      </c>
      <c r="C34" s="16">
        <f>[2]Sheet1!$O$29</f>
        <v>300.351608</v>
      </c>
      <c r="D34" s="16">
        <v>300</v>
      </c>
      <c r="E34" s="12"/>
    </row>
    <row r="35" spans="1:5" ht="14.25">
      <c r="A35" s="72"/>
      <c r="B35" s="3" t="s">
        <v>76</v>
      </c>
      <c r="C35" s="16">
        <f>[2]Sheet1!$O$30</f>
        <v>12.641500000000001</v>
      </c>
      <c r="D35" s="16">
        <v>12.5</v>
      </c>
      <c r="E35" s="12"/>
    </row>
    <row r="36" spans="1:5" ht="14.25">
      <c r="A36" s="72"/>
      <c r="B36" s="3" t="s">
        <v>70</v>
      </c>
      <c r="C36" s="16">
        <f>[2]Sheet1!$O$32+[2]Sheet1!$O$31</f>
        <v>9.9118279999999999</v>
      </c>
      <c r="D36" s="16">
        <v>10</v>
      </c>
      <c r="E36" s="12"/>
    </row>
    <row r="37" spans="1:5" ht="14.25">
      <c r="A37" s="72"/>
      <c r="B37" s="3" t="s">
        <v>59</v>
      </c>
      <c r="C37" s="16">
        <f>SUM(C33:C36)</f>
        <v>440.35697100000004</v>
      </c>
      <c r="D37" s="16">
        <f>SUM(D33:D36)</f>
        <v>440.5</v>
      </c>
      <c r="E37" s="12"/>
    </row>
    <row r="38" spans="1:5" ht="21" customHeight="1">
      <c r="A38" s="73" t="s">
        <v>77</v>
      </c>
      <c r="B38" s="3" t="s">
        <v>78</v>
      </c>
      <c r="C38" s="16">
        <f>[2]Sheet1!$O$33</f>
        <v>2.070452</v>
      </c>
      <c r="D38" s="16">
        <v>2</v>
      </c>
      <c r="E38" s="12"/>
    </row>
    <row r="39" spans="1:5" ht="16.5" customHeight="1">
      <c r="A39" s="73"/>
      <c r="B39" s="3" t="s">
        <v>79</v>
      </c>
      <c r="C39" s="16">
        <f>[2]Sheet1!$O$34</f>
        <v>35.50976</v>
      </c>
      <c r="D39" s="16">
        <v>35</v>
      </c>
      <c r="E39" s="12"/>
    </row>
    <row r="40" spans="1:5" ht="14.25">
      <c r="A40" s="73"/>
      <c r="B40" s="3" t="s">
        <v>59</v>
      </c>
      <c r="C40" s="16">
        <f>SUM(C38:C39)</f>
        <v>37.580212000000003</v>
      </c>
      <c r="D40" s="16">
        <f>SUM(D38:D39)</f>
        <v>37</v>
      </c>
      <c r="E40" s="12"/>
    </row>
    <row r="41" spans="1:5" ht="18.75" customHeight="1">
      <c r="A41" s="74" t="s">
        <v>80</v>
      </c>
      <c r="B41" s="3" t="s">
        <v>81</v>
      </c>
      <c r="C41" s="16">
        <f>[2]Sheet1!$O$35</f>
        <v>26.764664</v>
      </c>
      <c r="D41" s="16">
        <v>26.5</v>
      </c>
      <c r="E41" s="12"/>
    </row>
    <row r="42" spans="1:5" ht="18" customHeight="1">
      <c r="A42" s="75"/>
      <c r="B42" s="3" t="s">
        <v>82</v>
      </c>
      <c r="C42" s="16">
        <f>[2]Sheet1!$O$36</f>
        <v>0.44852399999999998</v>
      </c>
      <c r="D42" s="16">
        <v>0.5</v>
      </c>
      <c r="E42" s="12"/>
    </row>
    <row r="43" spans="1:5" ht="17.25" customHeight="1">
      <c r="A43" s="75"/>
      <c r="B43" s="3" t="s">
        <v>83</v>
      </c>
      <c r="C43" s="16">
        <f>[2]Sheet1!$O$37</f>
        <v>100.804177</v>
      </c>
      <c r="D43" s="16">
        <v>100</v>
      </c>
      <c r="E43" s="12"/>
    </row>
    <row r="44" spans="1:5" ht="18" customHeight="1">
      <c r="A44" s="76"/>
      <c r="B44" s="3" t="s">
        <v>59</v>
      </c>
      <c r="C44" s="16">
        <f>SUM(C41:C43)</f>
        <v>128.01736499999998</v>
      </c>
      <c r="D44" s="16">
        <f>SUM(D41:D43)</f>
        <v>127</v>
      </c>
      <c r="E44" s="12"/>
    </row>
    <row r="45" spans="1:5" ht="21.75" customHeight="1">
      <c r="A45" s="77" t="s">
        <v>84</v>
      </c>
      <c r="B45" s="3" t="s">
        <v>85</v>
      </c>
      <c r="C45" s="16">
        <f>[2]Sheet1!$O$38</f>
        <v>8.3829240000000009</v>
      </c>
      <c r="D45" s="16">
        <v>8.5</v>
      </c>
      <c r="E45" s="12"/>
    </row>
    <row r="46" spans="1:5" ht="17.25" customHeight="1">
      <c r="A46" s="77"/>
      <c r="B46" s="3" t="s">
        <v>59</v>
      </c>
      <c r="C46" s="16">
        <f>SUM(C45:C45)</f>
        <v>8.3829240000000009</v>
      </c>
      <c r="D46" s="16">
        <f>SUM(D45:D45)</f>
        <v>8.5</v>
      </c>
      <c r="E46" s="12"/>
    </row>
    <row r="47" spans="1:5" ht="16.5" customHeight="1">
      <c r="A47" s="71" t="s">
        <v>86</v>
      </c>
      <c r="B47" s="3" t="s">
        <v>87</v>
      </c>
      <c r="C47" s="16">
        <f>[2]Sheet1!$O$40</f>
        <v>29.833124999999999</v>
      </c>
      <c r="D47" s="16">
        <v>30</v>
      </c>
      <c r="E47" s="12"/>
    </row>
    <row r="48" spans="1:5" ht="15.75" customHeight="1">
      <c r="A48" s="72"/>
      <c r="B48" s="3" t="s">
        <v>88</v>
      </c>
      <c r="C48" s="16">
        <f>[2]Sheet1!$O$41</f>
        <v>300.72543300000001</v>
      </c>
      <c r="D48" s="16">
        <v>300</v>
      </c>
      <c r="E48" s="12"/>
    </row>
    <row r="49" spans="1:5" ht="17.25" customHeight="1">
      <c r="A49" s="72"/>
      <c r="B49" s="3" t="s">
        <v>89</v>
      </c>
      <c r="C49" s="16">
        <f>[2]Sheet1!$O$42</f>
        <v>17.021098000000002</v>
      </c>
      <c r="D49" s="16">
        <v>18</v>
      </c>
      <c r="E49" s="12"/>
    </row>
    <row r="50" spans="1:5" ht="15" customHeight="1">
      <c r="A50" s="72"/>
      <c r="B50" s="3" t="s">
        <v>90</v>
      </c>
      <c r="C50" s="16">
        <f>[2]Sheet1!$O$43</f>
        <v>96.176304000000002</v>
      </c>
      <c r="D50" s="16">
        <v>95</v>
      </c>
      <c r="E50" s="12"/>
    </row>
    <row r="51" spans="1:5" ht="15" customHeight="1">
      <c r="A51" s="72"/>
      <c r="B51" s="3" t="s">
        <v>91</v>
      </c>
      <c r="C51" s="16">
        <f>[2]Sheet1!$O$44</f>
        <v>18.226419</v>
      </c>
      <c r="D51" s="16">
        <v>19</v>
      </c>
      <c r="E51" s="12"/>
    </row>
    <row r="52" spans="1:5" ht="15" customHeight="1">
      <c r="A52" s="72"/>
      <c r="B52" s="3" t="s">
        <v>92</v>
      </c>
      <c r="C52" s="16">
        <f>[2]Sheet1!$O$45</f>
        <v>4.8852820000000001</v>
      </c>
      <c r="D52" s="16">
        <v>5</v>
      </c>
      <c r="E52" s="12"/>
    </row>
    <row r="53" spans="1:5" ht="15" customHeight="1">
      <c r="A53" s="72"/>
      <c r="B53" s="36" t="s">
        <v>93</v>
      </c>
      <c r="C53" s="16">
        <f>[2]Sheet1!$O$46</f>
        <v>4.0574660000000007</v>
      </c>
      <c r="D53" s="16">
        <v>4</v>
      </c>
      <c r="E53" s="12"/>
    </row>
    <row r="54" spans="1:5" ht="14.25">
      <c r="A54" s="72"/>
      <c r="B54" s="36" t="s">
        <v>94</v>
      </c>
      <c r="C54" s="16">
        <f>[2]Sheet1!$O$47</f>
        <v>7.2049300000000001</v>
      </c>
      <c r="D54" s="16">
        <v>7</v>
      </c>
      <c r="E54" s="12"/>
    </row>
    <row r="55" spans="1:5" ht="14.25">
      <c r="A55" s="78"/>
      <c r="B55" s="3" t="s">
        <v>59</v>
      </c>
      <c r="C55" s="16">
        <f>SUM(C47:C54)</f>
        <v>478.13005700000002</v>
      </c>
      <c r="D55" s="16">
        <f>SUM(D47:D54)</f>
        <v>478</v>
      </c>
      <c r="E55" s="12"/>
    </row>
    <row r="56" spans="1:5" ht="14.25">
      <c r="A56" s="70" t="s">
        <v>95</v>
      </c>
      <c r="B56" s="3" t="s">
        <v>96</v>
      </c>
      <c r="C56" s="16">
        <f>[2]Sheet1!$O$48</f>
        <v>4.9377399999999998</v>
      </c>
      <c r="D56" s="16">
        <v>5</v>
      </c>
      <c r="E56" s="12"/>
    </row>
    <row r="57" spans="1:5" ht="14.25">
      <c r="A57" s="70"/>
      <c r="B57" s="3" t="s">
        <v>97</v>
      </c>
      <c r="C57" s="16">
        <f>[2]Sheet1!$O$49</f>
        <v>2</v>
      </c>
      <c r="D57" s="16">
        <v>2</v>
      </c>
      <c r="E57" s="12"/>
    </row>
    <row r="58" spans="1:5" ht="14.25">
      <c r="A58" s="70"/>
      <c r="B58" s="3" t="s">
        <v>98</v>
      </c>
      <c r="C58" s="16">
        <f>[2]Sheet1!$O$50</f>
        <v>2.1819990000000002</v>
      </c>
      <c r="D58" s="16">
        <v>2</v>
      </c>
      <c r="E58" s="12"/>
    </row>
    <row r="59" spans="1:5" ht="14.25">
      <c r="A59" s="70"/>
      <c r="B59" s="3" t="s">
        <v>99</v>
      </c>
      <c r="C59" s="16">
        <f>[2]Sheet1!$O$51+[2]Sheet1!$O$54</f>
        <v>4.2587539999999997</v>
      </c>
      <c r="D59" s="16">
        <v>4</v>
      </c>
      <c r="E59" s="12"/>
    </row>
    <row r="60" spans="1:5" ht="14.25">
      <c r="A60" s="70"/>
      <c r="B60" s="3" t="s">
        <v>13</v>
      </c>
      <c r="C60" s="16">
        <f>SUM(C56:C59)</f>
        <v>13.378492999999999</v>
      </c>
      <c r="D60" s="16">
        <f>SUM(D56:D59)</f>
        <v>13</v>
      </c>
      <c r="E60" s="12"/>
    </row>
    <row r="61" spans="1:5" ht="14.25">
      <c r="A61" s="70" t="s">
        <v>28</v>
      </c>
      <c r="B61" s="3" t="s">
        <v>100</v>
      </c>
      <c r="C61" s="17">
        <f>[2]Sheet1!$O$55</f>
        <v>20.725853000000001</v>
      </c>
      <c r="D61" s="17">
        <v>21</v>
      </c>
      <c r="E61" s="12"/>
    </row>
    <row r="62" spans="1:5" ht="14.25">
      <c r="A62" s="70"/>
      <c r="B62" s="3" t="s">
        <v>99</v>
      </c>
      <c r="C62" s="16">
        <f>[2]Sheet1!$O$56</f>
        <v>1.632188</v>
      </c>
      <c r="D62" s="16">
        <v>1.5</v>
      </c>
      <c r="E62" s="12"/>
    </row>
    <row r="63" spans="1:5" ht="14.25">
      <c r="A63" s="70"/>
      <c r="B63" s="3" t="s">
        <v>13</v>
      </c>
      <c r="C63" s="16">
        <f>SUM(C61:C62)</f>
        <v>22.358041</v>
      </c>
      <c r="D63" s="16">
        <f>SUM(D61:D62)</f>
        <v>22.5</v>
      </c>
      <c r="E63" s="12"/>
    </row>
    <row r="64" spans="1:5" ht="14.25">
      <c r="A64" s="70" t="s">
        <v>101</v>
      </c>
      <c r="B64" s="3" t="s">
        <v>102</v>
      </c>
      <c r="C64" s="16">
        <f>'2018-2019决算收入'!E12</f>
        <v>38.179699999999997</v>
      </c>
      <c r="D64" s="16">
        <v>38.18</v>
      </c>
      <c r="E64" s="12"/>
    </row>
    <row r="65" spans="1:5" ht="14.25">
      <c r="A65" s="70"/>
      <c r="B65" s="3" t="s">
        <v>103</v>
      </c>
      <c r="C65" s="16">
        <f>[2]Sheet1!$O$57</f>
        <v>0.20699999999999999</v>
      </c>
      <c r="D65" s="16">
        <v>0.2</v>
      </c>
      <c r="E65" s="12"/>
    </row>
    <row r="66" spans="1:5" ht="14.25">
      <c r="A66" s="70"/>
      <c r="B66" s="3" t="s">
        <v>104</v>
      </c>
      <c r="C66" s="16">
        <f>SUM(C64:C65)</f>
        <v>38.386699999999998</v>
      </c>
      <c r="D66" s="16">
        <f>SUM(D64:D65)</f>
        <v>38.380000000000003</v>
      </c>
      <c r="E66" s="12"/>
    </row>
    <row r="67" spans="1:5" ht="14.25">
      <c r="A67" s="80" t="s">
        <v>105</v>
      </c>
      <c r="B67" s="3" t="s">
        <v>29</v>
      </c>
      <c r="C67" s="16">
        <f>[2]Sheet1!$O$58</f>
        <v>12.378328</v>
      </c>
      <c r="D67" s="16">
        <v>12.5</v>
      </c>
      <c r="E67" s="12"/>
    </row>
    <row r="68" spans="1:5" ht="14.25">
      <c r="A68" s="80"/>
      <c r="B68" s="3" t="s">
        <v>13</v>
      </c>
      <c r="C68" s="16">
        <f>SUM(C67)</f>
        <v>12.378328</v>
      </c>
      <c r="D68" s="16">
        <f>SUM(D67)</f>
        <v>12.5</v>
      </c>
      <c r="E68" s="12"/>
    </row>
    <row r="69" spans="1:5" ht="14.25">
      <c r="A69" s="71" t="s">
        <v>30</v>
      </c>
      <c r="B69" s="3" t="s">
        <v>31</v>
      </c>
      <c r="C69" s="16">
        <f>[2]Sheet1!$O$59</f>
        <v>2.7122000000000002</v>
      </c>
      <c r="D69" s="16">
        <v>2.8</v>
      </c>
      <c r="E69" s="12"/>
    </row>
    <row r="70" spans="1:5" ht="14.25">
      <c r="A70" s="72"/>
      <c r="B70" s="3" t="s">
        <v>32</v>
      </c>
      <c r="C70" s="16">
        <f>[2]Sheet1!$O$60</f>
        <v>0.10983</v>
      </c>
      <c r="D70" s="16">
        <v>0.2</v>
      </c>
      <c r="E70" s="12"/>
    </row>
    <row r="71" spans="1:5" ht="14.25">
      <c r="A71" s="72"/>
      <c r="B71" s="3" t="s">
        <v>33</v>
      </c>
      <c r="C71" s="16">
        <f>[2]Sheet1!$O$61</f>
        <v>6.9918699999999996</v>
      </c>
      <c r="D71" s="16">
        <v>7</v>
      </c>
      <c r="E71" s="12"/>
    </row>
    <row r="72" spans="1:5" ht="14.25">
      <c r="A72" s="78"/>
      <c r="B72" s="3" t="s">
        <v>13</v>
      </c>
      <c r="C72" s="16">
        <f>SUM(C69:C71)</f>
        <v>9.8139000000000003</v>
      </c>
      <c r="D72" s="16">
        <f>SUM(D69:D71)</f>
        <v>10</v>
      </c>
      <c r="E72" s="12"/>
    </row>
    <row r="73" spans="1:5" ht="22.5" customHeight="1">
      <c r="A73" s="81" t="s">
        <v>106</v>
      </c>
      <c r="B73" s="3" t="s">
        <v>34</v>
      </c>
      <c r="C73" s="16">
        <f>[2]Sheet1!$O$62+[2]Sheet1!$O$63</f>
        <v>5.7792960000000004</v>
      </c>
      <c r="D73" s="16">
        <v>6</v>
      </c>
      <c r="E73" s="12"/>
    </row>
    <row r="74" spans="1:5" ht="17.25" customHeight="1">
      <c r="A74" s="81"/>
      <c r="B74" s="3" t="s">
        <v>13</v>
      </c>
      <c r="C74" s="16">
        <f>SUM(C73:C73)</f>
        <v>5.7792960000000004</v>
      </c>
      <c r="D74" s="16">
        <f>SUM(D73:D73)</f>
        <v>6</v>
      </c>
      <c r="E74" s="12"/>
    </row>
    <row r="75" spans="1:5" ht="15" customHeight="1">
      <c r="A75" s="71" t="s">
        <v>16</v>
      </c>
      <c r="B75" s="3" t="s">
        <v>17</v>
      </c>
      <c r="C75" s="16">
        <f>[2]Sheet1!$T$68</f>
        <v>10.691000000000001</v>
      </c>
      <c r="D75" s="16">
        <v>10.5</v>
      </c>
      <c r="E75" s="12"/>
    </row>
    <row r="76" spans="1:5" ht="15" customHeight="1">
      <c r="A76" s="72"/>
      <c r="B76" s="3" t="s">
        <v>18</v>
      </c>
      <c r="C76" s="16">
        <f>[2]Sheet1!$T$69</f>
        <v>6.5555199999999987</v>
      </c>
      <c r="D76" s="16">
        <v>6.5</v>
      </c>
      <c r="E76" s="12"/>
    </row>
    <row r="77" spans="1:5" ht="15" customHeight="1">
      <c r="A77" s="72"/>
      <c r="B77" s="3" t="s">
        <v>19</v>
      </c>
      <c r="C77" s="16">
        <f>[2]Sheet1!$T$70</f>
        <v>30.570287</v>
      </c>
      <c r="D77" s="16">
        <v>30.5</v>
      </c>
      <c r="E77" s="12"/>
    </row>
    <row r="78" spans="1:5" ht="15" customHeight="1">
      <c r="A78" s="72"/>
      <c r="B78" s="3" t="s">
        <v>20</v>
      </c>
      <c r="C78" s="16">
        <f>[2]Sheet1!$T$71</f>
        <v>6.3282600000000002</v>
      </c>
      <c r="D78" s="16">
        <v>6.5</v>
      </c>
      <c r="E78" s="12"/>
    </row>
    <row r="79" spans="1:5" ht="15" customHeight="1">
      <c r="A79" s="72"/>
      <c r="B79" s="3" t="s">
        <v>21</v>
      </c>
      <c r="C79" s="16">
        <f>[2]Sheet1!$T$72</f>
        <v>0.56950000000000001</v>
      </c>
      <c r="D79" s="16">
        <v>1</v>
      </c>
      <c r="E79" s="12"/>
    </row>
    <row r="80" spans="1:5" ht="15" customHeight="1">
      <c r="A80" s="72"/>
      <c r="B80" s="3" t="s">
        <v>22</v>
      </c>
      <c r="C80" s="16">
        <f>[2]Sheet1!$T$73</f>
        <v>2.2885309999999999</v>
      </c>
      <c r="D80" s="16">
        <v>2.5</v>
      </c>
      <c r="E80" s="12"/>
    </row>
    <row r="81" spans="1:5" ht="15" customHeight="1">
      <c r="A81" s="72"/>
      <c r="B81" s="3" t="s">
        <v>23</v>
      </c>
      <c r="C81" s="16">
        <f>[2]Sheet1!$T$74</f>
        <v>10.219103</v>
      </c>
      <c r="D81" s="16">
        <v>10</v>
      </c>
      <c r="E81" s="12"/>
    </row>
    <row r="82" spans="1:5" ht="15" customHeight="1">
      <c r="A82" s="72"/>
      <c r="B82" s="3" t="s">
        <v>24</v>
      </c>
      <c r="C82" s="16">
        <f>[2]Sheet1!$T$75</f>
        <v>3.0626959999999999</v>
      </c>
      <c r="D82" s="16">
        <v>3</v>
      </c>
      <c r="E82" s="12"/>
    </row>
    <row r="83" spans="1:5" ht="15" customHeight="1">
      <c r="A83" s="72"/>
      <c r="B83" s="36" t="s">
        <v>25</v>
      </c>
      <c r="C83" s="16">
        <f>[2]Sheet1!$T$76</f>
        <v>7.7889649999999993</v>
      </c>
      <c r="D83" s="16">
        <v>8</v>
      </c>
      <c r="E83" s="12"/>
    </row>
    <row r="84" spans="1:5" ht="15" customHeight="1">
      <c r="A84" s="72"/>
      <c r="B84" s="3" t="s">
        <v>26</v>
      </c>
      <c r="C84" s="16">
        <f>[2]Sheet1!$T$77</f>
        <v>10.330647000000001</v>
      </c>
      <c r="D84" s="16">
        <v>10.5</v>
      </c>
      <c r="E84" s="12"/>
    </row>
    <row r="85" spans="1:5" ht="15" customHeight="1">
      <c r="A85" s="78"/>
      <c r="B85" s="26" t="s">
        <v>27</v>
      </c>
      <c r="C85" s="16">
        <f>SUM(C75:C84)</f>
        <v>88.404509000000004</v>
      </c>
      <c r="D85" s="16">
        <f>SUM(D75:D84)</f>
        <v>89</v>
      </c>
      <c r="E85" s="12"/>
    </row>
    <row r="86" spans="1:5" ht="14.25">
      <c r="A86" s="82" t="s">
        <v>35</v>
      </c>
      <c r="B86" s="3" t="s">
        <v>107</v>
      </c>
      <c r="C86" s="18">
        <v>500</v>
      </c>
      <c r="D86" s="18">
        <v>500</v>
      </c>
      <c r="E86" s="21"/>
    </row>
    <row r="87" spans="1:5" ht="14.25">
      <c r="A87" s="83"/>
      <c r="B87" s="3" t="s">
        <v>36</v>
      </c>
      <c r="C87" s="18">
        <f>[2]Sheet1!$O$137-C13</f>
        <v>857.20814399999995</v>
      </c>
      <c r="D87" s="18">
        <v>860</v>
      </c>
      <c r="E87" s="21"/>
    </row>
    <row r="88" spans="1:5" ht="14.25">
      <c r="A88" s="84"/>
      <c r="B88" s="3" t="s">
        <v>13</v>
      </c>
      <c r="C88" s="18">
        <f>SUM(C86:C87)</f>
        <v>1357.2081439999999</v>
      </c>
      <c r="D88" s="18">
        <f>SUM(D86:D87)</f>
        <v>1360</v>
      </c>
      <c r="E88" s="12"/>
    </row>
    <row r="89" spans="1:5" ht="14.25">
      <c r="A89" s="2"/>
      <c r="B89" s="3" t="s">
        <v>37</v>
      </c>
      <c r="C89" s="16">
        <f>+C88+C74+C72+C68+C66+C63+C60+C55+C46+C44+C40+C37+C32+C19+C8+C85+C24</f>
        <v>6961.9215659999991</v>
      </c>
      <c r="D89" s="16">
        <f>+D88+D74+D72+D68+D66+D63+D60+D55+D46+D44+D40+D37+D32+D19+D8+D85</f>
        <v>6954.38</v>
      </c>
      <c r="E89" s="12"/>
    </row>
    <row r="90" spans="1:5">
      <c r="B90" s="37"/>
    </row>
    <row r="91" spans="1:5">
      <c r="B91" s="38"/>
    </row>
    <row r="92" spans="1:5">
      <c r="B92" s="38"/>
    </row>
    <row r="93" spans="1:5">
      <c r="C93" s="7"/>
      <c r="D93" s="7"/>
    </row>
  </sheetData>
  <mergeCells count="18">
    <mergeCell ref="A67:A68"/>
    <mergeCell ref="A69:A72"/>
    <mergeCell ref="A73:A74"/>
    <mergeCell ref="A75:A85"/>
    <mergeCell ref="A86:A88"/>
    <mergeCell ref="A1:D1"/>
    <mergeCell ref="A4:A8"/>
    <mergeCell ref="A9:A19"/>
    <mergeCell ref="A20:A24"/>
    <mergeCell ref="A25:A32"/>
    <mergeCell ref="A56:A60"/>
    <mergeCell ref="A61:A63"/>
    <mergeCell ref="A64:A66"/>
    <mergeCell ref="A33:A37"/>
    <mergeCell ref="A38:A40"/>
    <mergeCell ref="A41:A44"/>
    <mergeCell ref="A45:A46"/>
    <mergeCell ref="A47:A55"/>
  </mergeCells>
  <phoneticPr fontId="1" type="noConversion"/>
  <pageMargins left="0.75" right="0.75" top="1" bottom="1" header="0.5" footer="0.5"/>
  <pageSetup paperSize="9" scale="72" orientation="portrait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16" sqref="K16"/>
    </sheetView>
  </sheetViews>
  <sheetFormatPr defaultRowHeight="14.25"/>
  <cols>
    <col min="3" max="3" width="5.25" customWidth="1"/>
    <col min="4" max="4" width="23.875" customWidth="1"/>
    <col min="5" max="5" width="17" style="32" customWidth="1"/>
    <col min="6" max="6" width="16.375" customWidth="1"/>
    <col min="7" max="7" width="15.25" customWidth="1"/>
  </cols>
  <sheetData>
    <row r="1" spans="1:7" ht="18.75">
      <c r="A1" s="63" t="s">
        <v>119</v>
      </c>
      <c r="B1" s="64"/>
      <c r="C1" s="64"/>
      <c r="D1" s="64"/>
      <c r="E1" s="64"/>
    </row>
    <row r="2" spans="1:7" ht="18.75">
      <c r="A2" s="15"/>
      <c r="B2" s="15"/>
      <c r="C2" s="15"/>
      <c r="D2" s="15"/>
      <c r="E2" s="33"/>
    </row>
    <row r="3" spans="1:7" ht="78" customHeight="1">
      <c r="A3" s="19" t="s">
        <v>1</v>
      </c>
      <c r="B3" s="85" t="s">
        <v>2</v>
      </c>
      <c r="C3" s="86"/>
      <c r="D3" s="22" t="s">
        <v>3</v>
      </c>
      <c r="E3" s="23" t="s">
        <v>12</v>
      </c>
      <c r="F3" s="23" t="s">
        <v>14</v>
      </c>
      <c r="G3" s="23" t="s">
        <v>15</v>
      </c>
    </row>
    <row r="4" spans="1:7">
      <c r="A4" s="68">
        <v>1</v>
      </c>
      <c r="B4" s="56" t="s">
        <v>4</v>
      </c>
      <c r="C4" s="57"/>
      <c r="D4" s="45" t="s">
        <v>121</v>
      </c>
      <c r="E4" s="47">
        <f>[1]Sheet1!$K$6+[1]Sheet1!$K$7</f>
        <v>275.08999999999997</v>
      </c>
      <c r="F4" s="21">
        <v>275.08999999999997</v>
      </c>
      <c r="G4" s="21">
        <v>275.08999999999997</v>
      </c>
    </row>
    <row r="5" spans="1:7">
      <c r="A5" s="69"/>
      <c r="B5" s="58"/>
      <c r="C5" s="59"/>
      <c r="D5" s="50" t="s">
        <v>115</v>
      </c>
      <c r="E5" s="47">
        <v>0</v>
      </c>
      <c r="F5" s="21">
        <v>0</v>
      </c>
      <c r="G5" s="21">
        <v>0</v>
      </c>
    </row>
    <row r="6" spans="1:7">
      <c r="A6" s="69"/>
      <c r="B6" s="58"/>
      <c r="C6" s="59"/>
      <c r="D6" s="50" t="s">
        <v>108</v>
      </c>
      <c r="E6" s="47">
        <f>[1]Sheet1!$K$8</f>
        <v>16.940000000000001</v>
      </c>
      <c r="F6" s="21">
        <v>16.940000000000001</v>
      </c>
      <c r="G6" s="21">
        <v>16.940000000000001</v>
      </c>
    </row>
    <row r="7" spans="1:7">
      <c r="A7" s="69"/>
      <c r="B7" s="58"/>
      <c r="C7" s="59"/>
      <c r="D7" s="50" t="s">
        <v>109</v>
      </c>
      <c r="E7" s="47">
        <f>[1]Sheet1!$K$9</f>
        <v>1.1499999999999999</v>
      </c>
      <c r="F7" s="21">
        <v>1.1499999999999999</v>
      </c>
      <c r="G7" s="21">
        <v>1.1499999999999999</v>
      </c>
    </row>
    <row r="8" spans="1:7">
      <c r="A8" s="69"/>
      <c r="B8" s="58"/>
      <c r="C8" s="59"/>
      <c r="D8" s="50" t="s">
        <v>110</v>
      </c>
      <c r="E8" s="47">
        <f>[1]Sheet1!$K$10</f>
        <v>105.3</v>
      </c>
      <c r="F8" s="21">
        <v>105.3</v>
      </c>
      <c r="G8" s="21">
        <v>105.3</v>
      </c>
    </row>
    <row r="9" spans="1:7">
      <c r="A9" s="69"/>
      <c r="B9" s="58"/>
      <c r="C9" s="59"/>
      <c r="D9" s="50" t="s">
        <v>116</v>
      </c>
      <c r="E9" s="47">
        <f>[1]Sheet1!$K$11</f>
        <v>4.8</v>
      </c>
      <c r="F9" s="21">
        <v>4.8</v>
      </c>
      <c r="G9" s="21">
        <v>4.8</v>
      </c>
    </row>
    <row r="10" spans="1:7">
      <c r="A10" s="69"/>
      <c r="B10" s="58"/>
      <c r="C10" s="59"/>
      <c r="D10" s="50" t="s">
        <v>111</v>
      </c>
      <c r="E10" s="47">
        <f>[1]Sheet1!$K$12</f>
        <v>1</v>
      </c>
      <c r="F10" s="21">
        <v>1</v>
      </c>
      <c r="G10" s="21">
        <v>1</v>
      </c>
    </row>
    <row r="11" spans="1:7">
      <c r="A11" s="69"/>
      <c r="B11" s="58"/>
      <c r="C11" s="59"/>
      <c r="D11" s="50" t="s">
        <v>112</v>
      </c>
      <c r="E11" s="47">
        <v>0</v>
      </c>
      <c r="F11" s="21">
        <v>0</v>
      </c>
      <c r="G11" s="21">
        <v>0</v>
      </c>
    </row>
    <row r="12" spans="1:7">
      <c r="A12" s="69"/>
      <c r="B12" s="58"/>
      <c r="C12" s="59"/>
      <c r="D12" s="51" t="s">
        <v>113</v>
      </c>
      <c r="E12" s="48">
        <f>[1]Sheet1!$K$16+[1]Sheet1!$K$32</f>
        <v>38.179699999999997</v>
      </c>
      <c r="F12" s="21">
        <v>38.18</v>
      </c>
      <c r="G12" s="21">
        <v>38.18</v>
      </c>
    </row>
    <row r="13" spans="1:7">
      <c r="A13" s="69"/>
      <c r="B13" s="58"/>
      <c r="C13" s="59"/>
      <c r="D13" s="51" t="s">
        <v>114</v>
      </c>
      <c r="E13" s="48">
        <f>[1]Sheet1!$K$13+[1]Sheet1!$K$14</f>
        <v>170.899</v>
      </c>
      <c r="F13" s="55">
        <f>170.9-30.4185</f>
        <v>140.48150000000001</v>
      </c>
      <c r="G13" s="55">
        <f>170.9-30.4185</f>
        <v>140.48150000000001</v>
      </c>
    </row>
    <row r="14" spans="1:7">
      <c r="A14" s="91"/>
      <c r="B14" s="89"/>
      <c r="C14" s="90"/>
      <c r="D14" s="52" t="s">
        <v>120</v>
      </c>
      <c r="E14" s="48">
        <f>[1]Sheet1!$K$15</f>
        <v>14.4</v>
      </c>
      <c r="F14" s="21">
        <v>14.4</v>
      </c>
      <c r="G14" s="21">
        <v>14.4</v>
      </c>
    </row>
    <row r="15" spans="1:7" ht="20.25" customHeight="1">
      <c r="A15" s="12"/>
      <c r="B15" s="87" t="s">
        <v>13</v>
      </c>
      <c r="C15" s="88"/>
      <c r="D15" s="12"/>
      <c r="E15" s="34">
        <f>SUM(E4:E14)</f>
        <v>627.75869999999998</v>
      </c>
      <c r="F15" s="34">
        <f t="shared" ref="F15:G15" si="0">SUM(F4:F14)</f>
        <v>597.3415</v>
      </c>
      <c r="G15" s="34">
        <f t="shared" si="0"/>
        <v>597.3415</v>
      </c>
    </row>
  </sheetData>
  <mergeCells count="5">
    <mergeCell ref="A1:E1"/>
    <mergeCell ref="B3:C3"/>
    <mergeCell ref="B15:C15"/>
    <mergeCell ref="B4:C14"/>
    <mergeCell ref="A4:A1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2018-2019决算收入</vt:lpstr>
      <vt:lpstr>2018-2019预决算支出</vt:lpstr>
      <vt:lpstr>财政拔款收支预算表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杨莉婵</cp:lastModifiedBy>
  <cp:lastPrinted>2019-10-22T07:11:55Z</cp:lastPrinted>
  <dcterms:created xsi:type="dcterms:W3CDTF">2015-05-11T01:04:04Z</dcterms:created>
  <dcterms:modified xsi:type="dcterms:W3CDTF">2019-10-22T07:50:09Z</dcterms:modified>
</cp:coreProperties>
</file>